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80" windowHeight="12195"/>
  </bookViews>
  <sheets>
    <sheet name="汇总" sheetId="1" r:id="rId1"/>
  </sheets>
  <calcPr calcId="144525"/>
</workbook>
</file>

<file path=xl/sharedStrings.xml><?xml version="1.0" encoding="utf-8"?>
<sst xmlns="http://schemas.openxmlformats.org/spreadsheetml/2006/main" count="198" uniqueCount="31">
  <si>
    <t>新区</t>
  </si>
  <si>
    <t>浈江区</t>
  </si>
  <si>
    <t>武江区</t>
  </si>
  <si>
    <t>曲江区</t>
  </si>
  <si>
    <t>自评10%</t>
  </si>
  <si>
    <t>非常满意</t>
  </si>
  <si>
    <t>满意</t>
  </si>
  <si>
    <t>一般</t>
  </si>
  <si>
    <t>不满意</t>
  </si>
  <si>
    <t>总票数</t>
  </si>
  <si>
    <t>比例</t>
  </si>
  <si>
    <t>得分</t>
  </si>
  <si>
    <t>合计</t>
  </si>
  <si>
    <t>他评20%</t>
  </si>
  <si>
    <t>韶关新区</t>
  </si>
  <si>
    <t>小计</t>
  </si>
  <si>
    <t>人大政协30%</t>
  </si>
  <si>
    <t>人大</t>
  </si>
  <si>
    <t>政协</t>
  </si>
  <si>
    <t>网络评价40%</t>
  </si>
  <si>
    <t>总计</t>
  </si>
  <si>
    <t>自评</t>
  </si>
  <si>
    <t>他评</t>
  </si>
  <si>
    <t>人大政协</t>
  </si>
  <si>
    <t>网络评价</t>
  </si>
  <si>
    <t>最终得分</t>
  </si>
  <si>
    <t>①</t>
  </si>
  <si>
    <t>②</t>
  </si>
  <si>
    <t>③</t>
  </si>
  <si>
    <t>④</t>
  </si>
  <si>
    <t>⑤=①*0.1+②*0.2+③*0.3+④*0.4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</si>
</sst>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1" fillId="1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8" borderId="18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17" borderId="17" applyNumberFormat="0" applyAlignment="0" applyProtection="0">
      <alignment vertical="center"/>
    </xf>
    <xf numFmtId="0" fontId="12" fillId="17" borderId="13" applyNumberFormat="0" applyAlignment="0" applyProtection="0">
      <alignment vertical="center"/>
    </xf>
    <xf numFmtId="0" fontId="6" fillId="8" borderId="11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6" xfId="0" applyNumberForma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8"/>
  <sheetViews>
    <sheetView tabSelected="1" workbookViewId="0">
      <selection activeCell="A1" sqref="$A1:$XFD1"/>
    </sheetView>
  </sheetViews>
  <sheetFormatPr defaultColWidth="9" defaultRowHeight="13.5"/>
  <cols>
    <col min="1" max="1" width="9.5" customWidth="1"/>
    <col min="2" max="2" width="10.75" customWidth="1"/>
    <col min="3" max="3" width="10.25" customWidth="1"/>
    <col min="4" max="4" width="9.625" customWidth="1"/>
    <col min="5" max="5" width="9.375" customWidth="1"/>
    <col min="6" max="6" width="8.5" customWidth="1"/>
    <col min="7" max="7" width="8.75" customWidth="1"/>
    <col min="8" max="9" width="12.625"/>
    <col min="18" max="18" width="9.125" customWidth="1"/>
    <col min="25" max="25" width="8.125" customWidth="1"/>
  </cols>
  <sheetData>
    <row r="1" ht="30" customHeight="1" spans="1:26">
      <c r="A1" s="1" t="s">
        <v>0</v>
      </c>
      <c r="B1" s="1"/>
      <c r="C1" s="1"/>
      <c r="D1" s="1"/>
      <c r="E1" s="1"/>
      <c r="H1" s="1" t="s">
        <v>1</v>
      </c>
      <c r="I1" s="1"/>
      <c r="J1" s="1"/>
      <c r="K1" s="1"/>
      <c r="L1" s="1"/>
      <c r="O1" s="1" t="s">
        <v>2</v>
      </c>
      <c r="P1" s="1"/>
      <c r="Q1" s="1"/>
      <c r="R1" s="1"/>
      <c r="S1" s="1"/>
      <c r="V1" s="1" t="s">
        <v>3</v>
      </c>
      <c r="W1" s="1"/>
      <c r="X1" s="1"/>
      <c r="Y1" s="1"/>
      <c r="Z1" s="1"/>
    </row>
    <row r="2" ht="32" customHeight="1" spans="1:26">
      <c r="A2" s="1" t="s">
        <v>4</v>
      </c>
      <c r="B2" s="1"/>
      <c r="C2" s="1"/>
      <c r="D2" s="1"/>
      <c r="E2" s="1"/>
      <c r="H2" s="1" t="s">
        <v>4</v>
      </c>
      <c r="I2" s="1"/>
      <c r="J2" s="1"/>
      <c r="K2" s="1"/>
      <c r="L2" s="1"/>
      <c r="O2" s="1" t="s">
        <v>4</v>
      </c>
      <c r="P2" s="1"/>
      <c r="Q2" s="1"/>
      <c r="R2" s="1"/>
      <c r="S2" s="1"/>
      <c r="V2" s="1" t="s">
        <v>4</v>
      </c>
      <c r="W2" s="1"/>
      <c r="X2" s="1"/>
      <c r="Y2" s="1"/>
      <c r="Z2" s="1"/>
    </row>
    <row r="3" ht="25" customHeight="1" spans="1:27">
      <c r="A3" s="2"/>
      <c r="B3" s="3" t="s">
        <v>5</v>
      </c>
      <c r="C3" s="4" t="s">
        <v>6</v>
      </c>
      <c r="D3" s="4" t="s">
        <v>7</v>
      </c>
      <c r="E3" s="4" t="s">
        <v>8</v>
      </c>
      <c r="F3" s="1" t="s">
        <v>9</v>
      </c>
      <c r="H3" s="2"/>
      <c r="I3" s="3" t="s">
        <v>5</v>
      </c>
      <c r="J3" s="4" t="s">
        <v>6</v>
      </c>
      <c r="K3" s="4" t="s">
        <v>7</v>
      </c>
      <c r="L3" s="4" t="s">
        <v>8</v>
      </c>
      <c r="M3" s="1" t="s">
        <v>9</v>
      </c>
      <c r="O3" s="2"/>
      <c r="P3" s="3" t="s">
        <v>5</v>
      </c>
      <c r="Q3" s="4" t="s">
        <v>6</v>
      </c>
      <c r="R3" s="4" t="s">
        <v>7</v>
      </c>
      <c r="S3" s="4" t="s">
        <v>8</v>
      </c>
      <c r="T3" s="1" t="s">
        <v>9</v>
      </c>
      <c r="V3" s="2"/>
      <c r="W3" s="3" t="s">
        <v>5</v>
      </c>
      <c r="X3" s="4" t="s">
        <v>6</v>
      </c>
      <c r="Y3" s="4" t="s">
        <v>7</v>
      </c>
      <c r="Z3" s="4" t="s">
        <v>8</v>
      </c>
      <c r="AA3" s="1" t="s">
        <v>9</v>
      </c>
    </row>
    <row r="4" ht="24" customHeight="1" spans="1:27">
      <c r="A4" s="4"/>
      <c r="B4" s="5">
        <v>586</v>
      </c>
      <c r="C4" s="5">
        <v>8</v>
      </c>
      <c r="D4" s="5">
        <v>0</v>
      </c>
      <c r="E4" s="5">
        <v>0</v>
      </c>
      <c r="F4" s="1">
        <f>SUM(B4:E4)</f>
        <v>594</v>
      </c>
      <c r="H4" s="4"/>
      <c r="I4" s="1">
        <v>590</v>
      </c>
      <c r="J4" s="1">
        <v>4</v>
      </c>
      <c r="K4" s="1">
        <v>0</v>
      </c>
      <c r="L4" s="1">
        <v>0</v>
      </c>
      <c r="M4" s="1">
        <f>SUM(I4:L4)</f>
        <v>594</v>
      </c>
      <c r="O4" s="4"/>
      <c r="P4" s="1">
        <v>477</v>
      </c>
      <c r="Q4" s="1">
        <v>50</v>
      </c>
      <c r="R4" s="1">
        <v>1</v>
      </c>
      <c r="S4" s="1">
        <v>0</v>
      </c>
      <c r="T4" s="1">
        <f>SUM(P4:S4)</f>
        <v>528</v>
      </c>
      <c r="V4" s="4"/>
      <c r="W4" s="1">
        <v>522</v>
      </c>
      <c r="X4" s="1">
        <v>63</v>
      </c>
      <c r="Y4" s="1">
        <v>9</v>
      </c>
      <c r="Z4" s="1">
        <v>0</v>
      </c>
      <c r="AA4" s="1">
        <f>SUM(W4:Z4)</f>
        <v>594</v>
      </c>
    </row>
    <row r="5" ht="24" customHeight="1" spans="1:26">
      <c r="A5" s="2" t="s">
        <v>10</v>
      </c>
      <c r="B5" s="6">
        <f>B4/F4</f>
        <v>0.986531986531986</v>
      </c>
      <c r="C5" s="6">
        <f>C4/F4</f>
        <v>0.0134680134680135</v>
      </c>
      <c r="D5" s="7">
        <f>D4/F4</f>
        <v>0</v>
      </c>
      <c r="E5" s="1">
        <f>E4/F4</f>
        <v>0</v>
      </c>
      <c r="H5" s="2" t="s">
        <v>10</v>
      </c>
      <c r="I5" s="6">
        <f>I4/M4</f>
        <v>0.993265993265993</v>
      </c>
      <c r="J5" s="6">
        <f>J4/M4</f>
        <v>0.00673400673400673</v>
      </c>
      <c r="K5" s="7">
        <f>K4/M4</f>
        <v>0</v>
      </c>
      <c r="L5" s="1">
        <f>L4/M4</f>
        <v>0</v>
      </c>
      <c r="O5" s="2" t="s">
        <v>10</v>
      </c>
      <c r="P5" s="6">
        <f>P4/T4</f>
        <v>0.903409090909091</v>
      </c>
      <c r="Q5" s="6">
        <f>Q4/T4</f>
        <v>0.0946969696969697</v>
      </c>
      <c r="R5" s="18">
        <f>R4/T4</f>
        <v>0.00189393939393939</v>
      </c>
      <c r="S5" s="1">
        <f>S4/T4</f>
        <v>0</v>
      </c>
      <c r="V5" s="2" t="s">
        <v>10</v>
      </c>
      <c r="W5" s="6">
        <f>W4/AA4</f>
        <v>0.878787878787879</v>
      </c>
      <c r="X5" s="6">
        <f>X4/AA4</f>
        <v>0.106060606060606</v>
      </c>
      <c r="Y5" s="18">
        <f>Y4/AA4</f>
        <v>0.0151515151515152</v>
      </c>
      <c r="Z5" s="1">
        <f>Z4/AA4</f>
        <v>0</v>
      </c>
    </row>
    <row r="6" ht="24" customHeight="1" spans="1:26">
      <c r="A6" s="1" t="s">
        <v>11</v>
      </c>
      <c r="B6" s="8">
        <f>B5*100*1</f>
        <v>98.6531986531986</v>
      </c>
      <c r="C6" s="8">
        <f>C5*100*0.9</f>
        <v>1.21212121212121</v>
      </c>
      <c r="D6" s="1">
        <f>D5*100*0</f>
        <v>0</v>
      </c>
      <c r="E6" s="1">
        <f>E5*100*1</f>
        <v>0</v>
      </c>
      <c r="H6" s="1" t="s">
        <v>11</v>
      </c>
      <c r="I6" s="8">
        <f>I5*100*1</f>
        <v>99.3265993265993</v>
      </c>
      <c r="J6" s="8">
        <f>J5*100*0.9</f>
        <v>0.606060606060606</v>
      </c>
      <c r="K6" s="1">
        <f>K5*100*0</f>
        <v>0</v>
      </c>
      <c r="L6" s="1">
        <f>L5*100*1</f>
        <v>0</v>
      </c>
      <c r="O6" s="1" t="s">
        <v>11</v>
      </c>
      <c r="P6" s="8">
        <f>P5*100*1</f>
        <v>90.3409090909091</v>
      </c>
      <c r="Q6" s="8">
        <f>Q5*100*0.9</f>
        <v>8.52272727272727</v>
      </c>
      <c r="R6" s="1">
        <f>R5*100*0</f>
        <v>0</v>
      </c>
      <c r="S6" s="1">
        <f>S5*100*1</f>
        <v>0</v>
      </c>
      <c r="V6" s="1" t="s">
        <v>11</v>
      </c>
      <c r="W6" s="8">
        <f>W5*100*1</f>
        <v>87.8787878787879</v>
      </c>
      <c r="X6" s="8">
        <f>X5*100*0.9</f>
        <v>9.54545454545454</v>
      </c>
      <c r="Y6" s="1">
        <f>Y5*100*0</f>
        <v>0</v>
      </c>
      <c r="Z6" s="1">
        <f>Z5*100*1</f>
        <v>0</v>
      </c>
    </row>
    <row r="7" ht="24" customHeight="1" spans="1:26">
      <c r="A7" s="1" t="s">
        <v>12</v>
      </c>
      <c r="B7" s="9">
        <f>SUM(B6+C6+D6-E6)</f>
        <v>99.8653198653199</v>
      </c>
      <c r="C7" s="10"/>
      <c r="D7" s="10"/>
      <c r="E7" s="11"/>
      <c r="H7" s="1" t="s">
        <v>12</v>
      </c>
      <c r="I7" s="9">
        <f>SUM(I6+J6+K6-L6)</f>
        <v>99.9326599326599</v>
      </c>
      <c r="J7" s="10"/>
      <c r="K7" s="10"/>
      <c r="L7" s="11"/>
      <c r="O7" s="1" t="s">
        <v>12</v>
      </c>
      <c r="P7" s="9">
        <f>SUM(P6+Q6+R6-S6)</f>
        <v>98.8636363636364</v>
      </c>
      <c r="Q7" s="10"/>
      <c r="R7" s="10"/>
      <c r="S7" s="11"/>
      <c r="V7" s="1" t="s">
        <v>12</v>
      </c>
      <c r="W7" s="9">
        <f>SUM(W6+X6+Y6-Z6)</f>
        <v>97.4242424242424</v>
      </c>
      <c r="X7" s="10"/>
      <c r="Y7" s="10"/>
      <c r="Z7" s="11"/>
    </row>
    <row r="8" ht="33" customHeight="1" spans="1:26">
      <c r="A8" s="1" t="s">
        <v>13</v>
      </c>
      <c r="B8" s="1"/>
      <c r="C8" s="1"/>
      <c r="D8" s="1"/>
      <c r="E8" s="1"/>
      <c r="H8" s="1" t="s">
        <v>13</v>
      </c>
      <c r="I8" s="1"/>
      <c r="J8" s="1"/>
      <c r="K8" s="1"/>
      <c r="L8" s="1"/>
      <c r="O8" s="1" t="s">
        <v>13</v>
      </c>
      <c r="P8" s="1"/>
      <c r="Q8" s="1"/>
      <c r="R8" s="1"/>
      <c r="S8" s="1"/>
      <c r="V8" s="1" t="s">
        <v>13</v>
      </c>
      <c r="W8" s="1"/>
      <c r="X8" s="1"/>
      <c r="Y8" s="1"/>
      <c r="Z8" s="1"/>
    </row>
    <row r="9" ht="26" customHeight="1" spans="1:27">
      <c r="A9" s="12"/>
      <c r="B9" s="1" t="s">
        <v>5</v>
      </c>
      <c r="C9" s="4" t="s">
        <v>6</v>
      </c>
      <c r="D9" s="4" t="s">
        <v>7</v>
      </c>
      <c r="E9" s="4" t="s">
        <v>8</v>
      </c>
      <c r="F9" s="1" t="s">
        <v>9</v>
      </c>
      <c r="H9" s="12"/>
      <c r="I9" s="1" t="s">
        <v>5</v>
      </c>
      <c r="J9" s="4" t="s">
        <v>6</v>
      </c>
      <c r="K9" s="4" t="s">
        <v>7</v>
      </c>
      <c r="L9" s="4" t="s">
        <v>8</v>
      </c>
      <c r="M9" s="1" t="s">
        <v>9</v>
      </c>
      <c r="O9" s="12"/>
      <c r="P9" s="1" t="s">
        <v>5</v>
      </c>
      <c r="Q9" s="4" t="s">
        <v>6</v>
      </c>
      <c r="R9" s="4" t="s">
        <v>7</v>
      </c>
      <c r="S9" s="4" t="s">
        <v>8</v>
      </c>
      <c r="T9" s="1" t="s">
        <v>9</v>
      </c>
      <c r="V9" s="12"/>
      <c r="W9" s="1" t="s">
        <v>5</v>
      </c>
      <c r="X9" s="4" t="s">
        <v>6</v>
      </c>
      <c r="Y9" s="4" t="s">
        <v>7</v>
      </c>
      <c r="Z9" s="4" t="s">
        <v>8</v>
      </c>
      <c r="AA9" s="1" t="s">
        <v>9</v>
      </c>
    </row>
    <row r="10" ht="27" customHeight="1" spans="1:27">
      <c r="A10" s="1" t="s">
        <v>1</v>
      </c>
      <c r="B10" s="1">
        <v>274</v>
      </c>
      <c r="C10" s="1">
        <v>298</v>
      </c>
      <c r="D10" s="1">
        <v>22</v>
      </c>
      <c r="E10" s="1">
        <v>0</v>
      </c>
      <c r="F10" s="5">
        <f>SUM(B10:E12)</f>
        <v>1716</v>
      </c>
      <c r="H10" s="1" t="s">
        <v>14</v>
      </c>
      <c r="I10" s="1">
        <v>233</v>
      </c>
      <c r="J10" s="1">
        <v>212</v>
      </c>
      <c r="K10" s="1">
        <v>120</v>
      </c>
      <c r="L10" s="1">
        <v>29</v>
      </c>
      <c r="M10" s="5">
        <f>SUM(I10:L12)</f>
        <v>1716</v>
      </c>
      <c r="O10" s="13" t="s">
        <v>14</v>
      </c>
      <c r="P10" s="1">
        <v>256</v>
      </c>
      <c r="Q10" s="1">
        <v>254</v>
      </c>
      <c r="R10" s="1">
        <v>82</v>
      </c>
      <c r="S10" s="1">
        <v>2</v>
      </c>
      <c r="T10" s="5">
        <f>SUM(P10:S12)</f>
        <v>1782</v>
      </c>
      <c r="V10" s="13" t="s">
        <v>14</v>
      </c>
      <c r="W10" s="1">
        <v>212</v>
      </c>
      <c r="X10" s="1">
        <v>212</v>
      </c>
      <c r="Y10" s="1">
        <v>145</v>
      </c>
      <c r="Z10" s="1">
        <v>25</v>
      </c>
      <c r="AA10" s="5">
        <f>SUM(W10:Z12)</f>
        <v>1716</v>
      </c>
    </row>
    <row r="11" ht="30" customHeight="1" spans="1:27">
      <c r="A11" s="1" t="s">
        <v>2</v>
      </c>
      <c r="B11" s="1">
        <v>2</v>
      </c>
      <c r="C11" s="1">
        <v>59</v>
      </c>
      <c r="D11" s="1">
        <v>435</v>
      </c>
      <c r="E11" s="1">
        <v>32</v>
      </c>
      <c r="F11" s="2"/>
      <c r="H11" s="1" t="s">
        <v>2</v>
      </c>
      <c r="I11" s="1">
        <v>1</v>
      </c>
      <c r="J11" s="1">
        <v>42</v>
      </c>
      <c r="K11" s="1">
        <v>440</v>
      </c>
      <c r="L11" s="1">
        <v>45</v>
      </c>
      <c r="M11" s="2"/>
      <c r="O11" s="1" t="s">
        <v>1</v>
      </c>
      <c r="P11" s="1">
        <v>282</v>
      </c>
      <c r="Q11" s="1">
        <v>312</v>
      </c>
      <c r="R11" s="1">
        <v>0</v>
      </c>
      <c r="S11" s="1">
        <v>0</v>
      </c>
      <c r="T11" s="2"/>
      <c r="V11" s="1" t="s">
        <v>1</v>
      </c>
      <c r="W11" s="1">
        <v>272</v>
      </c>
      <c r="X11" s="1">
        <v>322</v>
      </c>
      <c r="Y11" s="1">
        <v>0</v>
      </c>
      <c r="Z11" s="1">
        <v>0</v>
      </c>
      <c r="AA11" s="2"/>
    </row>
    <row r="12" ht="26" customHeight="1" spans="1:27">
      <c r="A12" s="1" t="s">
        <v>3</v>
      </c>
      <c r="B12" s="1">
        <v>130</v>
      </c>
      <c r="C12" s="1">
        <v>369</v>
      </c>
      <c r="D12" s="1">
        <v>95</v>
      </c>
      <c r="E12" s="1">
        <v>0</v>
      </c>
      <c r="F12" s="4"/>
      <c r="H12" s="1" t="s">
        <v>3</v>
      </c>
      <c r="I12" s="1">
        <v>109</v>
      </c>
      <c r="J12" s="1">
        <v>352</v>
      </c>
      <c r="K12" s="1">
        <v>133</v>
      </c>
      <c r="L12" s="1">
        <v>0</v>
      </c>
      <c r="M12" s="4"/>
      <c r="O12" s="1" t="s">
        <v>3</v>
      </c>
      <c r="P12" s="1">
        <v>177</v>
      </c>
      <c r="Q12" s="1">
        <v>329</v>
      </c>
      <c r="R12" s="1">
        <v>88</v>
      </c>
      <c r="S12" s="1">
        <v>0</v>
      </c>
      <c r="T12" s="4"/>
      <c r="V12" s="1" t="s">
        <v>2</v>
      </c>
      <c r="W12" s="1">
        <v>1</v>
      </c>
      <c r="X12" s="1">
        <v>35</v>
      </c>
      <c r="Y12" s="1">
        <v>434</v>
      </c>
      <c r="Z12" s="1">
        <v>58</v>
      </c>
      <c r="AA12" s="4"/>
    </row>
    <row r="13" customFormat="1" ht="24" customHeight="1" spans="1:26">
      <c r="A13" s="1" t="s">
        <v>15</v>
      </c>
      <c r="B13" s="1">
        <f>SUM(B10:B12)</f>
        <v>406</v>
      </c>
      <c r="C13" s="1">
        <f>SUM(C10:C12)</f>
        <v>726</v>
      </c>
      <c r="D13" s="1">
        <f t="shared" ref="D13:L13" si="0">SUM(D10:D12)</f>
        <v>552</v>
      </c>
      <c r="E13" s="1">
        <f t="shared" si="0"/>
        <v>32</v>
      </c>
      <c r="H13" s="1" t="s">
        <v>15</v>
      </c>
      <c r="I13" s="1">
        <f t="shared" si="0"/>
        <v>343</v>
      </c>
      <c r="J13" s="1">
        <f t="shared" si="0"/>
        <v>606</v>
      </c>
      <c r="K13" s="1">
        <f t="shared" si="0"/>
        <v>693</v>
      </c>
      <c r="L13" s="1">
        <f t="shared" si="0"/>
        <v>74</v>
      </c>
      <c r="O13" s="1" t="s">
        <v>15</v>
      </c>
      <c r="P13" s="1">
        <f t="shared" ref="P13:S13" si="1">SUM(P10:P12)</f>
        <v>715</v>
      </c>
      <c r="Q13" s="1">
        <f t="shared" si="1"/>
        <v>895</v>
      </c>
      <c r="R13" s="1">
        <f t="shared" si="1"/>
        <v>170</v>
      </c>
      <c r="S13" s="1">
        <f t="shared" si="1"/>
        <v>2</v>
      </c>
      <c r="V13" s="1" t="s">
        <v>15</v>
      </c>
      <c r="W13" s="1">
        <f t="shared" ref="W13:Z13" si="2">SUM(W10:W12)</f>
        <v>485</v>
      </c>
      <c r="X13" s="1">
        <f t="shared" si="2"/>
        <v>569</v>
      </c>
      <c r="Y13" s="1">
        <f t="shared" si="2"/>
        <v>579</v>
      </c>
      <c r="Z13" s="1">
        <f t="shared" si="2"/>
        <v>83</v>
      </c>
    </row>
    <row r="14" customFormat="1" ht="24" customHeight="1" spans="1:26">
      <c r="A14" s="2" t="s">
        <v>10</v>
      </c>
      <c r="B14" s="6">
        <f>B13/F10</f>
        <v>0.236596736596737</v>
      </c>
      <c r="C14" s="6">
        <f>C13/F10</f>
        <v>0.423076923076923</v>
      </c>
      <c r="D14" s="6">
        <f>D13/F10</f>
        <v>0.321678321678322</v>
      </c>
      <c r="E14" s="8">
        <f>E13/F10</f>
        <v>0.0186480186480186</v>
      </c>
      <c r="H14" s="2" t="s">
        <v>10</v>
      </c>
      <c r="I14" s="6">
        <f>I13/M10</f>
        <v>0.19988344988345</v>
      </c>
      <c r="J14" s="6">
        <f>J13/M10</f>
        <v>0.353146853146853</v>
      </c>
      <c r="K14" s="6">
        <f>K13/M10</f>
        <v>0.403846153846154</v>
      </c>
      <c r="L14" s="8">
        <f>L13/M10</f>
        <v>0.0431235431235431</v>
      </c>
      <c r="O14" s="2" t="s">
        <v>10</v>
      </c>
      <c r="P14" s="6">
        <f>P13/T10</f>
        <v>0.401234567901235</v>
      </c>
      <c r="Q14" s="6">
        <f>Q13/T10</f>
        <v>0.502244668911336</v>
      </c>
      <c r="R14" s="6">
        <f>R13/T10</f>
        <v>0.0953984287317621</v>
      </c>
      <c r="S14" s="8">
        <f>S13/T10</f>
        <v>0.00112233445566779</v>
      </c>
      <c r="V14" s="2" t="s">
        <v>10</v>
      </c>
      <c r="W14" s="6">
        <f>W13/AA10</f>
        <v>0.282634032634033</v>
      </c>
      <c r="X14" s="6">
        <f>X13/AA10</f>
        <v>0.331585081585082</v>
      </c>
      <c r="Y14" s="6">
        <f>Y13/AA10</f>
        <v>0.337412587412587</v>
      </c>
      <c r="Z14" s="8">
        <f>Z13/AA10</f>
        <v>0.0483682983682984</v>
      </c>
    </row>
    <row r="15" customFormat="1" ht="24" customHeight="1" spans="1:26">
      <c r="A15" s="1" t="s">
        <v>11</v>
      </c>
      <c r="B15" s="8">
        <f>B14*100*1</f>
        <v>23.6596736596737</v>
      </c>
      <c r="C15" s="8">
        <f>C14*100*0.9</f>
        <v>38.0769230769231</v>
      </c>
      <c r="D15" s="1">
        <f>D14*100*0</f>
        <v>0</v>
      </c>
      <c r="E15" s="8">
        <f>E14*100*1</f>
        <v>1.86480186480186</v>
      </c>
      <c r="H15" s="1" t="s">
        <v>11</v>
      </c>
      <c r="I15" s="8">
        <f>I14*100*1</f>
        <v>19.988344988345</v>
      </c>
      <c r="J15" s="8">
        <f>J14*100*0.9</f>
        <v>31.7832167832168</v>
      </c>
      <c r="K15" s="1">
        <f>K14*100*0</f>
        <v>0</v>
      </c>
      <c r="L15" s="8">
        <f>L14*100*1</f>
        <v>4.31235431235431</v>
      </c>
      <c r="O15" s="1" t="s">
        <v>11</v>
      </c>
      <c r="P15" s="8">
        <f>P14*100*1</f>
        <v>40.1234567901235</v>
      </c>
      <c r="Q15" s="8">
        <f>Q14*100*0.9</f>
        <v>45.2020202020202</v>
      </c>
      <c r="R15" s="1">
        <f>R14*100*0</f>
        <v>0</v>
      </c>
      <c r="S15" s="8">
        <f>S14*100*1</f>
        <v>0.112233445566779</v>
      </c>
      <c r="V15" s="1" t="s">
        <v>11</v>
      </c>
      <c r="W15" s="8">
        <f>W14*100*1</f>
        <v>28.2634032634033</v>
      </c>
      <c r="X15" s="8">
        <f>X14*100*0.9</f>
        <v>29.8426573426573</v>
      </c>
      <c r="Y15" s="1">
        <f>Y14*100*0</f>
        <v>0</v>
      </c>
      <c r="Z15" s="8">
        <f>Z14*100*1</f>
        <v>4.83682983682984</v>
      </c>
    </row>
    <row r="16" customFormat="1" ht="24" customHeight="1" spans="1:26">
      <c r="A16" s="1" t="s">
        <v>12</v>
      </c>
      <c r="B16" s="9">
        <f>SUM(B15+C15+D15-E15)</f>
        <v>59.8717948717949</v>
      </c>
      <c r="C16" s="10"/>
      <c r="D16" s="10"/>
      <c r="E16" s="11"/>
      <c r="H16" s="1" t="s">
        <v>12</v>
      </c>
      <c r="I16" s="9">
        <f>SUM(I15+J15+K15-L15)</f>
        <v>47.4592074592075</v>
      </c>
      <c r="J16" s="10"/>
      <c r="K16" s="10"/>
      <c r="L16" s="11"/>
      <c r="O16" s="1" t="s">
        <v>12</v>
      </c>
      <c r="P16" s="9">
        <f>SUM(P15+Q15+R15-S15)</f>
        <v>85.2132435465769</v>
      </c>
      <c r="Q16" s="10"/>
      <c r="R16" s="10"/>
      <c r="S16" s="11"/>
      <c r="V16" s="1" t="s">
        <v>12</v>
      </c>
      <c r="W16" s="9">
        <f>SUM(W15+X15+Y15-Z15)</f>
        <v>53.2692307692308</v>
      </c>
      <c r="X16" s="10"/>
      <c r="Y16" s="10"/>
      <c r="Z16" s="11"/>
    </row>
    <row r="17" ht="33" customHeight="1" spans="1:26">
      <c r="A17" s="1" t="s">
        <v>16</v>
      </c>
      <c r="B17" s="1"/>
      <c r="C17" s="1"/>
      <c r="D17" s="1"/>
      <c r="E17" s="1"/>
      <c r="H17" s="1" t="s">
        <v>16</v>
      </c>
      <c r="I17" s="1"/>
      <c r="J17" s="1"/>
      <c r="K17" s="1"/>
      <c r="L17" s="1"/>
      <c r="O17" s="1" t="s">
        <v>16</v>
      </c>
      <c r="P17" s="1"/>
      <c r="Q17" s="1"/>
      <c r="R17" s="1"/>
      <c r="S17" s="1"/>
      <c r="V17" s="1" t="s">
        <v>16</v>
      </c>
      <c r="W17" s="1"/>
      <c r="X17" s="1"/>
      <c r="Y17" s="1"/>
      <c r="Z17" s="1"/>
    </row>
    <row r="18" ht="30" customHeight="1" spans="1:27">
      <c r="A18" s="13"/>
      <c r="B18" s="1" t="s">
        <v>5</v>
      </c>
      <c r="C18" s="1" t="s">
        <v>6</v>
      </c>
      <c r="D18" s="1" t="s">
        <v>7</v>
      </c>
      <c r="E18" s="1" t="s">
        <v>8</v>
      </c>
      <c r="F18" s="1" t="s">
        <v>9</v>
      </c>
      <c r="H18" s="13"/>
      <c r="I18" s="1" t="s">
        <v>5</v>
      </c>
      <c r="J18" s="1" t="s">
        <v>6</v>
      </c>
      <c r="K18" s="1" t="s">
        <v>7</v>
      </c>
      <c r="L18" s="1" t="s">
        <v>8</v>
      </c>
      <c r="M18" s="1" t="s">
        <v>9</v>
      </c>
      <c r="O18" s="13"/>
      <c r="P18" s="1" t="s">
        <v>5</v>
      </c>
      <c r="Q18" s="1" t="s">
        <v>6</v>
      </c>
      <c r="R18" s="1" t="s">
        <v>7</v>
      </c>
      <c r="S18" s="1" t="s">
        <v>8</v>
      </c>
      <c r="T18" s="1" t="s">
        <v>9</v>
      </c>
      <c r="V18" s="13"/>
      <c r="W18" s="1" t="s">
        <v>5</v>
      </c>
      <c r="X18" s="1" t="s">
        <v>6</v>
      </c>
      <c r="Y18" s="1" t="s">
        <v>7</v>
      </c>
      <c r="Z18" s="1" t="s">
        <v>8</v>
      </c>
      <c r="AA18" s="1" t="s">
        <v>9</v>
      </c>
    </row>
    <row r="19" ht="29" customHeight="1" spans="1:27">
      <c r="A19" s="1" t="s">
        <v>17</v>
      </c>
      <c r="B19" s="1">
        <v>320</v>
      </c>
      <c r="C19" s="1">
        <v>498</v>
      </c>
      <c r="D19" s="1">
        <v>82</v>
      </c>
      <c r="E19" s="1">
        <v>2</v>
      </c>
      <c r="F19" s="1">
        <f>SUM(B19:E20)</f>
        <v>1870</v>
      </c>
      <c r="H19" s="1" t="s">
        <v>17</v>
      </c>
      <c r="I19" s="1">
        <v>319</v>
      </c>
      <c r="J19" s="1">
        <v>417</v>
      </c>
      <c r="K19" s="1">
        <v>156</v>
      </c>
      <c r="L19" s="1">
        <v>10</v>
      </c>
      <c r="M19" s="1">
        <f>SUM(I19:L20)</f>
        <v>1870</v>
      </c>
      <c r="O19" s="1" t="s">
        <v>17</v>
      </c>
      <c r="P19" s="1">
        <v>336</v>
      </c>
      <c r="Q19" s="1">
        <v>465</v>
      </c>
      <c r="R19" s="1">
        <v>93</v>
      </c>
      <c r="S19" s="1">
        <v>8</v>
      </c>
      <c r="T19" s="1">
        <f>SUM(P19:S20)</f>
        <v>1870</v>
      </c>
      <c r="V19" s="1" t="s">
        <v>17</v>
      </c>
      <c r="W19" s="1">
        <v>347</v>
      </c>
      <c r="X19" s="1">
        <v>424</v>
      </c>
      <c r="Y19" s="1">
        <v>130</v>
      </c>
      <c r="Z19" s="1">
        <v>1</v>
      </c>
      <c r="AA19" s="1">
        <f>SUM(W19:Z20)</f>
        <v>1870</v>
      </c>
    </row>
    <row r="20" ht="30" customHeight="1" spans="1:27">
      <c r="A20" s="1" t="s">
        <v>18</v>
      </c>
      <c r="B20" s="1">
        <v>107</v>
      </c>
      <c r="C20" s="1">
        <v>577</v>
      </c>
      <c r="D20" s="1">
        <v>278</v>
      </c>
      <c r="E20" s="1">
        <v>6</v>
      </c>
      <c r="F20" s="1"/>
      <c r="H20" s="1" t="s">
        <v>18</v>
      </c>
      <c r="I20" s="1">
        <v>100</v>
      </c>
      <c r="J20" s="1">
        <v>560</v>
      </c>
      <c r="K20" s="1">
        <v>293</v>
      </c>
      <c r="L20" s="1">
        <v>15</v>
      </c>
      <c r="M20" s="1"/>
      <c r="O20" s="1" t="s">
        <v>18</v>
      </c>
      <c r="P20" s="1">
        <v>81</v>
      </c>
      <c r="Q20" s="1">
        <v>591</v>
      </c>
      <c r="R20" s="1">
        <v>286</v>
      </c>
      <c r="S20" s="1">
        <v>10</v>
      </c>
      <c r="T20" s="1"/>
      <c r="V20" s="1" t="s">
        <v>18</v>
      </c>
      <c r="W20" s="1">
        <v>84</v>
      </c>
      <c r="X20" s="1">
        <v>579</v>
      </c>
      <c r="Y20" s="1">
        <v>297</v>
      </c>
      <c r="Z20" s="1">
        <v>8</v>
      </c>
      <c r="AA20" s="1"/>
    </row>
    <row r="21" ht="24" customHeight="1" spans="1:26">
      <c r="A21" s="1" t="s">
        <v>15</v>
      </c>
      <c r="B21" s="1">
        <f>SUM(B19:B20)</f>
        <v>427</v>
      </c>
      <c r="C21" s="1">
        <f>SUM(C19:C20)</f>
        <v>1075</v>
      </c>
      <c r="D21" s="1">
        <f t="shared" ref="D21:L21" si="3">SUM(D19:D20)</f>
        <v>360</v>
      </c>
      <c r="E21" s="1">
        <f t="shared" si="3"/>
        <v>8</v>
      </c>
      <c r="H21" s="1" t="s">
        <v>15</v>
      </c>
      <c r="I21" s="1">
        <f t="shared" si="3"/>
        <v>419</v>
      </c>
      <c r="J21" s="1">
        <f t="shared" si="3"/>
        <v>977</v>
      </c>
      <c r="K21" s="1">
        <f t="shared" si="3"/>
        <v>449</v>
      </c>
      <c r="L21" s="1">
        <f t="shared" si="3"/>
        <v>25</v>
      </c>
      <c r="O21" s="1" t="s">
        <v>15</v>
      </c>
      <c r="P21" s="1">
        <f t="shared" ref="P21:S21" si="4">SUM(P19:P20)</f>
        <v>417</v>
      </c>
      <c r="Q21" s="1">
        <f t="shared" si="4"/>
        <v>1056</v>
      </c>
      <c r="R21" s="1">
        <f t="shared" si="4"/>
        <v>379</v>
      </c>
      <c r="S21" s="1">
        <f t="shared" si="4"/>
        <v>18</v>
      </c>
      <c r="V21" s="1" t="s">
        <v>15</v>
      </c>
      <c r="W21" s="1">
        <f t="shared" ref="W21:Z21" si="5">SUM(W19:W20)</f>
        <v>431</v>
      </c>
      <c r="X21" s="1">
        <f t="shared" si="5"/>
        <v>1003</v>
      </c>
      <c r="Y21" s="1">
        <f t="shared" si="5"/>
        <v>427</v>
      </c>
      <c r="Z21" s="1">
        <f t="shared" si="5"/>
        <v>9</v>
      </c>
    </row>
    <row r="22" ht="24" customHeight="1" spans="1:26">
      <c r="A22" s="1" t="s">
        <v>10</v>
      </c>
      <c r="B22" s="6">
        <f>B21/F19</f>
        <v>0.228342245989305</v>
      </c>
      <c r="C22" s="6">
        <f>C21/F19</f>
        <v>0.574866310160428</v>
      </c>
      <c r="D22" s="6">
        <f>D21/F19</f>
        <v>0.192513368983957</v>
      </c>
      <c r="E22" s="8">
        <f>E21/F19</f>
        <v>0.00427807486631016</v>
      </c>
      <c r="H22" s="1" t="s">
        <v>10</v>
      </c>
      <c r="I22" s="6">
        <f>I21/M19</f>
        <v>0.224064171122995</v>
      </c>
      <c r="J22" s="6">
        <f>J21/M19</f>
        <v>0.522459893048128</v>
      </c>
      <c r="K22" s="6">
        <f>K21/M19</f>
        <v>0.240106951871658</v>
      </c>
      <c r="L22" s="8">
        <f>L21/M19</f>
        <v>0.0133689839572193</v>
      </c>
      <c r="O22" s="1" t="s">
        <v>10</v>
      </c>
      <c r="P22" s="6">
        <f>P21/T19</f>
        <v>0.222994652406417</v>
      </c>
      <c r="Q22" s="6">
        <f>Q21/T19</f>
        <v>0.564705882352941</v>
      </c>
      <c r="R22" s="6">
        <f>R21/T19</f>
        <v>0.202673796791444</v>
      </c>
      <c r="S22" s="8">
        <f>S21/T19</f>
        <v>0.00962566844919786</v>
      </c>
      <c r="V22" s="1" t="s">
        <v>10</v>
      </c>
      <c r="W22" s="6">
        <f>W21/AA19</f>
        <v>0.23048128342246</v>
      </c>
      <c r="X22" s="6">
        <f>X21/AA19</f>
        <v>0.536363636363636</v>
      </c>
      <c r="Y22" s="6">
        <f>Y21/AA19</f>
        <v>0.228342245989305</v>
      </c>
      <c r="Z22" s="8">
        <f>Z21/AA19</f>
        <v>0.00481283422459893</v>
      </c>
    </row>
    <row r="23" ht="24" customHeight="1" spans="1:26">
      <c r="A23" s="1" t="s">
        <v>11</v>
      </c>
      <c r="B23" s="8">
        <f>B22*100*1</f>
        <v>22.8342245989305</v>
      </c>
      <c r="C23" s="8">
        <f>C22*100*0.9</f>
        <v>51.7379679144385</v>
      </c>
      <c r="D23" s="1">
        <f>D22*100*0</f>
        <v>0</v>
      </c>
      <c r="E23" s="8">
        <f>E22*100*1</f>
        <v>0.427807486631016</v>
      </c>
      <c r="H23" s="1" t="s">
        <v>11</v>
      </c>
      <c r="I23" s="8">
        <f>I22*100*1</f>
        <v>22.4064171122995</v>
      </c>
      <c r="J23" s="8">
        <f>J22*100*0.9</f>
        <v>47.0213903743316</v>
      </c>
      <c r="K23" s="1">
        <f>K22*100*0</f>
        <v>0</v>
      </c>
      <c r="L23" s="8">
        <f>L22*100*1</f>
        <v>1.33689839572193</v>
      </c>
      <c r="O23" s="1" t="s">
        <v>11</v>
      </c>
      <c r="P23" s="8">
        <f>P22*100*1</f>
        <v>22.2994652406417</v>
      </c>
      <c r="Q23" s="8">
        <f>Q22*100*0.9</f>
        <v>50.8235294117647</v>
      </c>
      <c r="R23" s="1">
        <f>R22*100*0</f>
        <v>0</v>
      </c>
      <c r="S23" s="8">
        <f>S22*100*1</f>
        <v>0.962566844919786</v>
      </c>
      <c r="V23" s="1" t="s">
        <v>11</v>
      </c>
      <c r="W23" s="8">
        <f>W22*100*1</f>
        <v>23.048128342246</v>
      </c>
      <c r="X23" s="8">
        <f>X22*100*0.9</f>
        <v>48.2727272727273</v>
      </c>
      <c r="Y23" s="1">
        <f>Y22*100*0</f>
        <v>0</v>
      </c>
      <c r="Z23" s="8">
        <f>Z22*100*1</f>
        <v>0.481283422459893</v>
      </c>
    </row>
    <row r="24" ht="24" customHeight="1" spans="1:26">
      <c r="A24" s="1" t="s">
        <v>12</v>
      </c>
      <c r="B24" s="9">
        <f>SUM(B23+C23+D23-E23)</f>
        <v>74.144385026738</v>
      </c>
      <c r="C24" s="10"/>
      <c r="D24" s="10"/>
      <c r="E24" s="11"/>
      <c r="H24" s="1" t="s">
        <v>12</v>
      </c>
      <c r="I24" s="9">
        <f>SUM(I23+J23+K23-L23)</f>
        <v>68.0909090909091</v>
      </c>
      <c r="J24" s="10"/>
      <c r="K24" s="10"/>
      <c r="L24" s="11"/>
      <c r="O24" s="1" t="s">
        <v>12</v>
      </c>
      <c r="P24" s="9">
        <f>SUM(P23+Q23+R23-S23)</f>
        <v>72.1604278074866</v>
      </c>
      <c r="Q24" s="10"/>
      <c r="R24" s="10"/>
      <c r="S24" s="11"/>
      <c r="V24" s="1" t="s">
        <v>12</v>
      </c>
      <c r="W24" s="9">
        <f>SUM(W23+X23+Y23-Z23)</f>
        <v>70.8395721925134</v>
      </c>
      <c r="X24" s="10"/>
      <c r="Y24" s="10"/>
      <c r="Z24" s="11"/>
    </row>
    <row r="25" ht="33" customHeight="1" spans="1:26">
      <c r="A25" s="1" t="s">
        <v>19</v>
      </c>
      <c r="B25" s="1"/>
      <c r="C25" s="1"/>
      <c r="D25" s="1"/>
      <c r="E25" s="1"/>
      <c r="H25" s="1" t="s">
        <v>19</v>
      </c>
      <c r="I25" s="1"/>
      <c r="J25" s="1"/>
      <c r="K25" s="1"/>
      <c r="L25" s="1"/>
      <c r="O25" s="1" t="s">
        <v>19</v>
      </c>
      <c r="P25" s="1"/>
      <c r="Q25" s="1"/>
      <c r="R25" s="1"/>
      <c r="S25" s="1"/>
      <c r="V25" s="1" t="s">
        <v>19</v>
      </c>
      <c r="W25" s="1"/>
      <c r="X25" s="1"/>
      <c r="Y25" s="1"/>
      <c r="Z25" s="1"/>
    </row>
    <row r="26" ht="29" customHeight="1" spans="1:27">
      <c r="A26" s="13"/>
      <c r="B26" s="4" t="s">
        <v>5</v>
      </c>
      <c r="C26" s="4" t="s">
        <v>6</v>
      </c>
      <c r="D26" s="4" t="s">
        <v>7</v>
      </c>
      <c r="E26" s="4" t="s">
        <v>8</v>
      </c>
      <c r="F26" s="1" t="s">
        <v>9</v>
      </c>
      <c r="H26" s="13"/>
      <c r="I26" s="4" t="s">
        <v>5</v>
      </c>
      <c r="J26" s="4" t="s">
        <v>6</v>
      </c>
      <c r="K26" s="4" t="s">
        <v>7</v>
      </c>
      <c r="L26" s="4" t="s">
        <v>8</v>
      </c>
      <c r="M26" s="1" t="s">
        <v>9</v>
      </c>
      <c r="O26" s="13"/>
      <c r="P26" s="4" t="s">
        <v>5</v>
      </c>
      <c r="Q26" s="4" t="s">
        <v>6</v>
      </c>
      <c r="R26" s="4" t="s">
        <v>7</v>
      </c>
      <c r="S26" s="4" t="s">
        <v>8</v>
      </c>
      <c r="T26" s="1" t="s">
        <v>9</v>
      </c>
      <c r="V26" s="13"/>
      <c r="W26" s="4" t="s">
        <v>5</v>
      </c>
      <c r="X26" s="4" t="s">
        <v>6</v>
      </c>
      <c r="Y26" s="4" t="s">
        <v>7</v>
      </c>
      <c r="Z26" s="4" t="s">
        <v>8</v>
      </c>
      <c r="AA26" s="1" t="s">
        <v>9</v>
      </c>
    </row>
    <row r="27" ht="27" customHeight="1" spans="1:27">
      <c r="A27" s="1" t="s">
        <v>15</v>
      </c>
      <c r="B27" s="14">
        <v>22094</v>
      </c>
      <c r="C27" s="1">
        <v>17372</v>
      </c>
      <c r="D27" s="1">
        <v>8925</v>
      </c>
      <c r="E27" s="1">
        <v>1681</v>
      </c>
      <c r="F27" s="1">
        <f>SUM(B27:E27)</f>
        <v>50072</v>
      </c>
      <c r="H27" s="1" t="s">
        <v>15</v>
      </c>
      <c r="I27" s="1">
        <v>17199</v>
      </c>
      <c r="J27" s="1">
        <v>19407</v>
      </c>
      <c r="K27" s="1">
        <v>11545</v>
      </c>
      <c r="L27" s="1">
        <v>1921</v>
      </c>
      <c r="M27" s="1">
        <f>SUM(I27:L27)</f>
        <v>50072</v>
      </c>
      <c r="O27" s="1" t="s">
        <v>15</v>
      </c>
      <c r="P27" s="14">
        <v>25006</v>
      </c>
      <c r="Q27" s="1">
        <v>16140</v>
      </c>
      <c r="R27" s="1">
        <v>7433</v>
      </c>
      <c r="S27" s="1">
        <v>1493</v>
      </c>
      <c r="T27" s="1">
        <f>SUM(P27:S27)</f>
        <v>50072</v>
      </c>
      <c r="V27" s="1" t="s">
        <v>15</v>
      </c>
      <c r="W27" s="14">
        <v>31340</v>
      </c>
      <c r="X27" s="1">
        <v>11371</v>
      </c>
      <c r="Y27" s="1">
        <v>6158</v>
      </c>
      <c r="Z27" s="1">
        <v>1203</v>
      </c>
      <c r="AA27" s="1">
        <f>SUM(W27:Z27)</f>
        <v>50072</v>
      </c>
    </row>
    <row r="28" ht="27" customHeight="1" spans="1:27">
      <c r="A28" s="1" t="s">
        <v>10</v>
      </c>
      <c r="B28" s="6">
        <f>B27/F27</f>
        <v>0.441244607764819</v>
      </c>
      <c r="C28" s="6">
        <f>C27/F27</f>
        <v>0.346940405815626</v>
      </c>
      <c r="D28" s="6">
        <f>D27/F27</f>
        <v>0.178243329605368</v>
      </c>
      <c r="E28" s="8">
        <f>E27/F27</f>
        <v>0.0335716568141876</v>
      </c>
      <c r="F28" s="15"/>
      <c r="H28" s="1" t="s">
        <v>10</v>
      </c>
      <c r="I28" s="6">
        <f>I27/M27</f>
        <v>0.343485381051286</v>
      </c>
      <c r="J28" s="6">
        <f>J27/M27</f>
        <v>0.387581882089791</v>
      </c>
      <c r="K28" s="6">
        <f>K27/M27</f>
        <v>0.230567982105768</v>
      </c>
      <c r="L28" s="8">
        <f>L27/M27</f>
        <v>0.0383647547531555</v>
      </c>
      <c r="M28" s="15"/>
      <c r="O28" s="1" t="s">
        <v>10</v>
      </c>
      <c r="P28" s="6">
        <f>P27/T27</f>
        <v>0.499400862757629</v>
      </c>
      <c r="Q28" s="6">
        <f>Q27/T27</f>
        <v>0.32233583639559</v>
      </c>
      <c r="R28" s="6">
        <f>R27/T27</f>
        <v>0.148446237418118</v>
      </c>
      <c r="S28" s="8">
        <f>S27/T27</f>
        <v>0.0298170634286627</v>
      </c>
      <c r="T28" s="15"/>
      <c r="V28" s="1" t="s">
        <v>10</v>
      </c>
      <c r="W28" s="6">
        <f>W27/AA27</f>
        <v>0.625898705863556</v>
      </c>
      <c r="X28" s="6">
        <f>X27/AA27</f>
        <v>0.227092986100016</v>
      </c>
      <c r="Y28" s="6">
        <f>Y27/AA27</f>
        <v>0.122982904617351</v>
      </c>
      <c r="Z28" s="8">
        <f>Z27/AA27</f>
        <v>0.0240254034190765</v>
      </c>
      <c r="AA28" s="15"/>
    </row>
    <row r="29" ht="24" customHeight="1" spans="1:26">
      <c r="A29" s="1" t="s">
        <v>11</v>
      </c>
      <c r="B29" s="8">
        <f>B28*100*1</f>
        <v>44.1244607764819</v>
      </c>
      <c r="C29" s="8">
        <f>C28*100*0.9</f>
        <v>31.2246365234063</v>
      </c>
      <c r="D29" s="1">
        <f>D28*100*0</f>
        <v>0</v>
      </c>
      <c r="E29" s="8">
        <f>E28*100*1</f>
        <v>3.35716568141876</v>
      </c>
      <c r="H29" s="1" t="s">
        <v>11</v>
      </c>
      <c r="I29" s="8">
        <f>I28*100*1</f>
        <v>34.3485381051286</v>
      </c>
      <c r="J29" s="8">
        <f>J28*100*0.9</f>
        <v>34.8823693880812</v>
      </c>
      <c r="K29" s="1">
        <f>K28*100*0</f>
        <v>0</v>
      </c>
      <c r="L29" s="8">
        <f>L28*100*1</f>
        <v>3.83647547531555</v>
      </c>
      <c r="O29" s="1" t="s">
        <v>11</v>
      </c>
      <c r="P29" s="8">
        <f>P28*100*1</f>
        <v>49.9400862757629</v>
      </c>
      <c r="Q29" s="8">
        <f>Q28*100*0.9</f>
        <v>29.0102252756031</v>
      </c>
      <c r="R29" s="1">
        <f>R28*100*0</f>
        <v>0</v>
      </c>
      <c r="S29" s="8">
        <f>S28*100*1</f>
        <v>2.98170634286627</v>
      </c>
      <c r="V29" s="1" t="s">
        <v>11</v>
      </c>
      <c r="W29" s="8">
        <f>W28*100*1</f>
        <v>62.5898705863556</v>
      </c>
      <c r="X29" s="8">
        <f>X28*100*0.9</f>
        <v>20.4383687490014</v>
      </c>
      <c r="Y29" s="1">
        <f>Y28*100*0</f>
        <v>0</v>
      </c>
      <c r="Z29" s="8">
        <f>Z28*100*1</f>
        <v>2.40254034190765</v>
      </c>
    </row>
    <row r="30" ht="24" customHeight="1" spans="1:26">
      <c r="A30" s="1" t="s">
        <v>12</v>
      </c>
      <c r="B30" s="9">
        <f>SUM(B29+C29+D29-E29)</f>
        <v>71.9919316184694</v>
      </c>
      <c r="C30" s="10"/>
      <c r="D30" s="10"/>
      <c r="E30" s="11"/>
      <c r="H30" s="1" t="s">
        <v>12</v>
      </c>
      <c r="I30" s="9">
        <f>SUM(I29+J29+K29-L29)</f>
        <v>65.3944320178942</v>
      </c>
      <c r="J30" s="10"/>
      <c r="K30" s="10"/>
      <c r="L30" s="11"/>
      <c r="O30" s="1" t="s">
        <v>12</v>
      </c>
      <c r="P30" s="9">
        <f>SUM(P29+Q29+R29-S29)</f>
        <v>75.9686052084998</v>
      </c>
      <c r="Q30" s="10"/>
      <c r="R30" s="10"/>
      <c r="S30" s="11"/>
      <c r="V30" s="1" t="s">
        <v>12</v>
      </c>
      <c r="W30" s="9">
        <f>SUM(W29+X29+Y29-Z29)</f>
        <v>80.6256989934494</v>
      </c>
      <c r="X30" s="10"/>
      <c r="Y30" s="10"/>
      <c r="Z30" s="11"/>
    </row>
    <row r="31" ht="26" customHeight="1" spans="1:26">
      <c r="A31" s="1" t="s">
        <v>20</v>
      </c>
      <c r="B31" s="16">
        <f>B7*0.1+B16*0.2+B24*0.3+B30*0.4</f>
        <v>73.0009791163001</v>
      </c>
      <c r="C31" s="16"/>
      <c r="D31" s="16"/>
      <c r="E31" s="16"/>
      <c r="H31" s="1" t="s">
        <v>20</v>
      </c>
      <c r="I31" s="16">
        <f>I7*0.1+I16*0.2+I24*0.3+I30*0.4</f>
        <v>66.0701530195379</v>
      </c>
      <c r="J31" s="16"/>
      <c r="K31" s="16"/>
      <c r="L31" s="16"/>
      <c r="O31" s="1" t="s">
        <v>20</v>
      </c>
      <c r="P31" s="16">
        <f>P7*0.1+P16*0.2+P24*0.3+P30*0.4</f>
        <v>78.9645827713249</v>
      </c>
      <c r="Q31" s="16"/>
      <c r="R31" s="16"/>
      <c r="S31" s="16"/>
      <c r="V31" s="1" t="s">
        <v>20</v>
      </c>
      <c r="W31" s="16">
        <f>W7*0.1+W16*0.2+W24*0.3+W30*0.4</f>
        <v>73.8984216514042</v>
      </c>
      <c r="X31" s="16"/>
      <c r="Y31" s="16"/>
      <c r="Z31" s="16"/>
    </row>
    <row r="32" ht="26" customHeight="1"/>
    <row r="33" ht="29" customHeight="1" spans="4:9">
      <c r="D33" s="1"/>
      <c r="E33" s="1" t="s">
        <v>21</v>
      </c>
      <c r="F33" s="1" t="s">
        <v>22</v>
      </c>
      <c r="G33" s="1" t="s">
        <v>23</v>
      </c>
      <c r="H33" s="1" t="s">
        <v>24</v>
      </c>
      <c r="I33" s="1" t="s">
        <v>25</v>
      </c>
    </row>
    <row r="34" ht="39" customHeight="1" spans="4:9">
      <c r="D34" s="1"/>
      <c r="E34" s="1" t="s">
        <v>26</v>
      </c>
      <c r="F34" s="1" t="s">
        <v>27</v>
      </c>
      <c r="G34" s="1" t="s">
        <v>28</v>
      </c>
      <c r="H34" s="1" t="s">
        <v>29</v>
      </c>
      <c r="I34" s="17" t="s">
        <v>30</v>
      </c>
    </row>
    <row r="35" ht="27" customHeight="1" spans="4:9">
      <c r="D35" s="1" t="s">
        <v>14</v>
      </c>
      <c r="E35" s="16">
        <f>B7</f>
        <v>99.8653198653199</v>
      </c>
      <c r="F35" s="16">
        <f>B16</f>
        <v>59.8717948717949</v>
      </c>
      <c r="G35" s="16">
        <f>B24</f>
        <v>74.144385026738</v>
      </c>
      <c r="H35" s="16">
        <f>B30</f>
        <v>71.9919316184694</v>
      </c>
      <c r="I35" s="16">
        <f>B31</f>
        <v>73.0009791163001</v>
      </c>
    </row>
    <row r="36" ht="28" customHeight="1" spans="4:9">
      <c r="D36" s="1" t="s">
        <v>1</v>
      </c>
      <c r="E36" s="16">
        <f>I7</f>
        <v>99.9326599326599</v>
      </c>
      <c r="F36" s="16">
        <f>I16</f>
        <v>47.4592074592075</v>
      </c>
      <c r="G36" s="16">
        <f>I24</f>
        <v>68.0909090909091</v>
      </c>
      <c r="H36" s="16">
        <f>I30</f>
        <v>65.3944320178942</v>
      </c>
      <c r="I36" s="16">
        <f>I31</f>
        <v>66.0701530195379</v>
      </c>
    </row>
    <row r="37" ht="24" customHeight="1" spans="4:9">
      <c r="D37" s="1" t="s">
        <v>2</v>
      </c>
      <c r="E37" s="16">
        <f>P7</f>
        <v>98.8636363636364</v>
      </c>
      <c r="F37" s="16">
        <f>P16</f>
        <v>85.2132435465769</v>
      </c>
      <c r="G37" s="16">
        <f>P24</f>
        <v>72.1604278074866</v>
      </c>
      <c r="H37" s="16">
        <f>P30</f>
        <v>75.9686052084998</v>
      </c>
      <c r="I37" s="16">
        <f>P31</f>
        <v>78.9645827713249</v>
      </c>
    </row>
    <row r="38" ht="24" customHeight="1" spans="4:9">
      <c r="D38" s="1" t="s">
        <v>3</v>
      </c>
      <c r="E38" s="16">
        <f>W7</f>
        <v>97.4242424242424</v>
      </c>
      <c r="F38" s="16">
        <f>W16</f>
        <v>53.2692307692308</v>
      </c>
      <c r="G38" s="16">
        <f>W24</f>
        <v>70.8395721925134</v>
      </c>
      <c r="H38" s="16">
        <f>W30</f>
        <v>80.6256989934494</v>
      </c>
      <c r="I38" s="16">
        <f>W31</f>
        <v>73.8984216514042</v>
      </c>
    </row>
  </sheetData>
  <mergeCells count="52">
    <mergeCell ref="A1:E1"/>
    <mergeCell ref="H1:L1"/>
    <mergeCell ref="O1:S1"/>
    <mergeCell ref="V1:Z1"/>
    <mergeCell ref="A2:E2"/>
    <mergeCell ref="H2:L2"/>
    <mergeCell ref="O2:S2"/>
    <mergeCell ref="V2:Z2"/>
    <mergeCell ref="B7:E7"/>
    <mergeCell ref="I7:L7"/>
    <mergeCell ref="P7:S7"/>
    <mergeCell ref="W7:Z7"/>
    <mergeCell ref="A8:E8"/>
    <mergeCell ref="H8:L8"/>
    <mergeCell ref="O8:S8"/>
    <mergeCell ref="V8:Z8"/>
    <mergeCell ref="B16:E16"/>
    <mergeCell ref="I16:L16"/>
    <mergeCell ref="P16:S16"/>
    <mergeCell ref="W16:Z16"/>
    <mergeCell ref="A17:E17"/>
    <mergeCell ref="H17:L17"/>
    <mergeCell ref="O17:S17"/>
    <mergeCell ref="V17:Z17"/>
    <mergeCell ref="B24:E24"/>
    <mergeCell ref="I24:L24"/>
    <mergeCell ref="P24:S24"/>
    <mergeCell ref="W24:Z24"/>
    <mergeCell ref="A25:E25"/>
    <mergeCell ref="H25:L25"/>
    <mergeCell ref="O25:S25"/>
    <mergeCell ref="V25:Z25"/>
    <mergeCell ref="B30:E30"/>
    <mergeCell ref="I30:L30"/>
    <mergeCell ref="P30:S30"/>
    <mergeCell ref="W30:Z30"/>
    <mergeCell ref="B31:E31"/>
    <mergeCell ref="I31:L31"/>
    <mergeCell ref="P31:S31"/>
    <mergeCell ref="W31:Z31"/>
    <mergeCell ref="A3:A4"/>
    <mergeCell ref="F10:F12"/>
    <mergeCell ref="F19:F20"/>
    <mergeCell ref="H3:H4"/>
    <mergeCell ref="M10:M12"/>
    <mergeCell ref="M19:M20"/>
    <mergeCell ref="O3:O4"/>
    <mergeCell ref="T10:T12"/>
    <mergeCell ref="T19:T20"/>
    <mergeCell ref="V3:V4"/>
    <mergeCell ref="AA10:AA12"/>
    <mergeCell ref="AA19:AA20"/>
  </mergeCells>
  <pageMargins left="0.75" right="0.75" top="1" bottom="1" header="0.5" footer="0.5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江瑞雯</dc:creator>
  <cp:lastModifiedBy>江瑞雯</cp:lastModifiedBy>
  <dcterms:created xsi:type="dcterms:W3CDTF">2021-01-14T09:25:00Z</dcterms:created>
  <dcterms:modified xsi:type="dcterms:W3CDTF">2021-01-14T09:26:39Z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2052-10.8.2.7098</vt:lpwstr>
  </property>
</Properties>
</file>